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egbeech/Desktop/"/>
    </mc:Choice>
  </mc:AlternateContent>
  <xr:revisionPtr revIDLastSave="0" documentId="13_ncr:1_{E20F9561-ACF9-A245-A6F0-922E7494DC2F}" xr6:coauthVersionLast="44" xr6:coauthVersionMax="44" xr10:uidLastSave="{00000000-0000-0000-0000-000000000000}"/>
  <bookViews>
    <workbookView xWindow="-31760" yWindow="3420" windowWidth="27240" windowHeight="16440" xr2:uid="{4C68CEFC-04CE-004C-A26A-22DFF7E999BD}"/>
  </bookViews>
  <sheets>
    <sheet name="Sheet1" sheetId="1" r:id="rId1"/>
  </sheet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F24" i="1" s="1"/>
  <c r="F49" i="1" s="1"/>
  <c r="F36" i="1" l="1"/>
  <c r="D9" i="1"/>
  <c r="D10" i="1" l="1"/>
  <c r="G24" i="1"/>
  <c r="G49" i="1" l="1"/>
  <c r="G36" i="1"/>
  <c r="D11" i="1"/>
  <c r="H24" i="1"/>
  <c r="H49" i="1" l="1"/>
  <c r="H36" i="1"/>
  <c r="D12" i="1"/>
  <c r="J24" i="1" s="1"/>
  <c r="I24" i="1"/>
  <c r="L24" i="1" l="1"/>
  <c r="J36" i="1"/>
  <c r="J49" i="1"/>
  <c r="F18" i="1"/>
  <c r="D14" i="1"/>
  <c r="I36" i="1"/>
  <c r="I49" i="1"/>
  <c r="F21" i="1" l="1"/>
  <c r="G18" i="1"/>
  <c r="H18" i="1" s="1"/>
  <c r="I18" i="1" s="1"/>
  <c r="J18" i="1" s="1"/>
  <c r="F34" i="1"/>
  <c r="F29" i="1"/>
  <c r="L49" i="1"/>
  <c r="G21" i="1" l="1"/>
  <c r="H21" i="1" s="1"/>
  <c r="I21" i="1" s="1"/>
  <c r="J21" i="1" s="1"/>
  <c r="F35" i="1"/>
  <c r="F42" i="1" s="1"/>
  <c r="F30" i="1"/>
  <c r="L18" i="1"/>
  <c r="G30" i="1" l="1"/>
  <c r="F41" i="1"/>
  <c r="F37" i="1"/>
  <c r="F31" i="1"/>
  <c r="F43" i="1" l="1"/>
  <c r="G34" i="1"/>
  <c r="G35" i="1" s="1"/>
  <c r="F47" i="1"/>
  <c r="G29" i="1"/>
  <c r="G31" i="1" s="1"/>
  <c r="F46" i="1"/>
  <c r="H30" i="1"/>
  <c r="G41" i="1"/>
  <c r="I30" i="1" l="1"/>
  <c r="H41" i="1"/>
  <c r="G37" i="1"/>
  <c r="G42" i="1"/>
  <c r="H29" i="1"/>
  <c r="H31" i="1" s="1"/>
  <c r="G46" i="1"/>
  <c r="H34" i="1" l="1"/>
  <c r="H35" i="1" s="1"/>
  <c r="G47" i="1"/>
  <c r="I29" i="1"/>
  <c r="I31" i="1" s="1"/>
  <c r="H46" i="1"/>
  <c r="J30" i="1"/>
  <c r="J41" i="1" s="1"/>
  <c r="I41" i="1"/>
  <c r="G43" i="1"/>
  <c r="L41" i="1" l="1"/>
  <c r="J29" i="1"/>
  <c r="J31" i="1" s="1"/>
  <c r="J46" i="1" s="1"/>
  <c r="I46" i="1"/>
  <c r="H37" i="1"/>
  <c r="H42" i="1"/>
  <c r="H43" i="1" l="1"/>
  <c r="I34" i="1"/>
  <c r="H47" i="1"/>
  <c r="I35" i="1" l="1"/>
  <c r="I42" i="1" s="1"/>
  <c r="I43" i="1" s="1"/>
  <c r="I37" i="1" l="1"/>
  <c r="J34" i="1"/>
  <c r="J35" i="1" s="1"/>
  <c r="I47" i="1"/>
  <c r="J37" i="1" l="1"/>
  <c r="J47" i="1" s="1"/>
  <c r="J42" i="1"/>
  <c r="J43" i="1" l="1"/>
  <c r="L42" i="1"/>
  <c r="L43" i="1" s="1"/>
</calcChain>
</file>

<file path=xl/sharedStrings.xml><?xml version="1.0" encoding="utf-8"?>
<sst xmlns="http://schemas.openxmlformats.org/spreadsheetml/2006/main" count="55" uniqueCount="28">
  <si>
    <t>Incremental borrowing rate</t>
  </si>
  <si>
    <t>Annual escalation</t>
  </si>
  <si>
    <t>Scheduled payments</t>
  </si>
  <si>
    <t>5-year property lease</t>
  </si>
  <si>
    <t>FY2019</t>
  </si>
  <si>
    <t>FY2020</t>
  </si>
  <si>
    <t>FY2021</t>
  </si>
  <si>
    <t>FY2022</t>
  </si>
  <si>
    <t>FY2023</t>
  </si>
  <si>
    <t>NPV of future lease payments</t>
  </si>
  <si>
    <t>A. Previous lease accounting</t>
  </si>
  <si>
    <t>In profit/loss</t>
  </si>
  <si>
    <t>In statement of financial position</t>
  </si>
  <si>
    <t>Actual cash flows</t>
  </si>
  <si>
    <t>Operating lease liability</t>
  </si>
  <si>
    <t>Total</t>
  </si>
  <si>
    <t>B. New accounting standard (IFRS 16)</t>
  </si>
  <si>
    <t>Right-of-use assset</t>
  </si>
  <si>
    <t>Opening balance</t>
  </si>
  <si>
    <t xml:space="preserve">Depreciation </t>
  </si>
  <si>
    <t>Closing balance</t>
  </si>
  <si>
    <t>Lease liability</t>
  </si>
  <si>
    <t>Interest expense</t>
  </si>
  <si>
    <t>"Repayments"</t>
  </si>
  <si>
    <t>Lease payments in arrear</t>
  </si>
  <si>
    <t>Depreciation</t>
  </si>
  <si>
    <t>Statement of financial position</t>
  </si>
  <si>
    <t>Right-of-use asset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</si>
</sst>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9" fontId="0" fillId="0" borderId="0" xfId="1" applyFont="1"/>
    <xf numFmtId="3" fontId="0" fillId="0" borderId="0" xfId="0" applyNumberForma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0" fillId="2" borderId="0" xfId="0" applyFill="1"/>
    <xf numFmtId="3" fontId="0" fillId="2" borderId="0" xfId="0" applyNumberFormat="1" applyFill="1"/>
    <xf numFmtId="9" fontId="0" fillId="2" borderId="0" xfId="1" applyFont="1" applyFill="1"/>
    <xf numFmtId="3" fontId="0" fillId="0" borderId="1" xfId="0" applyNumberFormat="1" applyBorder="1"/>
    <xf numFmtId="3" fontId="0" fillId="0" borderId="2" xfId="0" applyNumberFormat="1" applyBorder="1"/>
    <xf numFmtId="0" fontId="0" fillId="0" borderId="0" xfId="0" quotePrefix="1"/>
    <xf numFmtId="0" fontId="0" fillId="3" borderId="0" xfId="0" applyFill="1"/>
    <xf numFmtId="3" fontId="0" fillId="3" borderId="0" xfId="0" applyNumberFormat="1" applyFill="1"/>
    <xf numFmtId="0" fontId="5" fillId="3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3" fontId="0" fillId="3" borderId="0" xfId="0" applyNumberFormat="1" applyFill="1" applyBorder="1"/>
    <xf numFmtId="0" fontId="0" fillId="4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A9806-7EF2-F14A-A164-E13408960D0B}">
  <dimension ref="A1:N50"/>
  <sheetViews>
    <sheetView showGridLines="0" tabSelected="1" topLeftCell="A18" zoomScale="130" zoomScaleNormal="130" workbookViewId="0">
      <selection activeCell="N35" sqref="N35"/>
    </sheetView>
  </sheetViews>
  <sheetFormatPr baseColWidth="10" defaultRowHeight="16" x14ac:dyDescent="0.2"/>
  <cols>
    <col min="1" max="1" width="2.83203125" customWidth="1"/>
    <col min="2" max="2" width="35.83203125" customWidth="1"/>
    <col min="3" max="3" width="2.83203125" customWidth="1"/>
    <col min="4" max="4" width="10.83203125" customWidth="1"/>
    <col min="5" max="5" width="2.83203125" customWidth="1"/>
    <col min="11" max="11" width="2.83203125" customWidth="1"/>
    <col min="13" max="13" width="2.83203125" customWidth="1"/>
  </cols>
  <sheetData>
    <row r="1" spans="1:13" x14ac:dyDescent="0.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x14ac:dyDescent="0.2">
      <c r="A2" s="19"/>
      <c r="B2" s="1" t="s">
        <v>3</v>
      </c>
      <c r="C2" s="19"/>
      <c r="E2" s="8"/>
      <c r="F2" s="8"/>
      <c r="G2" s="8"/>
      <c r="H2" s="8"/>
      <c r="I2" s="8"/>
      <c r="J2" s="8"/>
      <c r="K2" s="8"/>
      <c r="L2" s="8"/>
      <c r="M2" s="8"/>
    </row>
    <row r="3" spans="1:13" x14ac:dyDescent="0.2">
      <c r="A3" s="19"/>
      <c r="B3" t="s">
        <v>0</v>
      </c>
      <c r="C3" s="19"/>
      <c r="D3" s="2">
        <v>0.1</v>
      </c>
      <c r="E3" s="10"/>
      <c r="F3" s="10"/>
      <c r="G3" s="10"/>
      <c r="H3" s="8"/>
      <c r="I3" s="8"/>
      <c r="J3" s="8"/>
      <c r="K3" s="8"/>
      <c r="L3" s="8"/>
      <c r="M3" s="8"/>
    </row>
    <row r="4" spans="1:13" x14ac:dyDescent="0.2">
      <c r="A4" s="19"/>
      <c r="B4" t="s">
        <v>24</v>
      </c>
      <c r="C4" s="19"/>
      <c r="D4" s="3">
        <v>1000000</v>
      </c>
      <c r="E4" s="9"/>
      <c r="F4" s="9"/>
      <c r="G4" s="9"/>
      <c r="H4" s="8"/>
      <c r="I4" s="8"/>
      <c r="J4" s="8"/>
      <c r="K4" s="8"/>
      <c r="L4" s="8"/>
      <c r="M4" s="8"/>
    </row>
    <row r="5" spans="1:13" x14ac:dyDescent="0.2">
      <c r="A5" s="19"/>
      <c r="B5" t="s">
        <v>1</v>
      </c>
      <c r="C5" s="19"/>
      <c r="D5" s="2">
        <v>0.05</v>
      </c>
      <c r="E5" s="10"/>
      <c r="F5" s="10"/>
      <c r="G5" s="10"/>
      <c r="H5" s="8"/>
      <c r="I5" s="8"/>
      <c r="J5" s="8"/>
      <c r="K5" s="8"/>
      <c r="L5" s="8"/>
      <c r="M5" s="8"/>
    </row>
    <row r="6" spans="1:13" x14ac:dyDescent="0.2">
      <c r="A6" s="19"/>
      <c r="C6" s="19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9"/>
      <c r="B7" s="5" t="s">
        <v>2</v>
      </c>
      <c r="C7" s="19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9"/>
      <c r="B8" t="s">
        <v>4</v>
      </c>
      <c r="C8" s="19"/>
      <c r="D8" s="3">
        <f>-D4</f>
        <v>-1000000</v>
      </c>
      <c r="E8" s="9"/>
      <c r="F8" s="9"/>
      <c r="G8" s="9"/>
      <c r="H8" s="8"/>
      <c r="I8" s="8"/>
      <c r="J8" s="8"/>
      <c r="K8" s="8"/>
      <c r="L8" s="8"/>
      <c r="M8" s="8"/>
    </row>
    <row r="9" spans="1:13" x14ac:dyDescent="0.2">
      <c r="A9" s="19"/>
      <c r="B9" t="s">
        <v>5</v>
      </c>
      <c r="C9" s="19"/>
      <c r="D9" s="3">
        <f>D8*(1+$D$5)</f>
        <v>-1050000</v>
      </c>
      <c r="E9" s="9"/>
      <c r="F9" s="9"/>
      <c r="G9" s="9"/>
      <c r="H9" s="8"/>
      <c r="I9" s="8"/>
      <c r="J9" s="8"/>
      <c r="K9" s="8"/>
      <c r="L9" s="8"/>
      <c r="M9" s="8"/>
    </row>
    <row r="10" spans="1:13" x14ac:dyDescent="0.2">
      <c r="A10" s="19"/>
      <c r="B10" t="s">
        <v>6</v>
      </c>
      <c r="C10" s="19"/>
      <c r="D10" s="3">
        <f t="shared" ref="D10:D12" si="0">D9*(1+$D$5)</f>
        <v>-1102500</v>
      </c>
      <c r="E10" s="9"/>
      <c r="F10" s="9"/>
      <c r="G10" s="9"/>
      <c r="H10" s="8"/>
      <c r="I10" s="8"/>
      <c r="J10" s="8"/>
      <c r="K10" s="8"/>
      <c r="L10" s="8"/>
      <c r="M10" s="8"/>
    </row>
    <row r="11" spans="1:13" x14ac:dyDescent="0.2">
      <c r="A11" s="19"/>
      <c r="B11" t="s">
        <v>7</v>
      </c>
      <c r="C11" s="19"/>
      <c r="D11" s="3">
        <f t="shared" si="0"/>
        <v>-1157625</v>
      </c>
      <c r="E11" s="9"/>
      <c r="F11" s="9"/>
      <c r="G11" s="9"/>
      <c r="H11" s="8"/>
      <c r="I11" s="8"/>
      <c r="J11" s="8"/>
      <c r="K11" s="8"/>
      <c r="L11" s="8"/>
      <c r="M11" s="8"/>
    </row>
    <row r="12" spans="1:13" x14ac:dyDescent="0.2">
      <c r="A12" s="19"/>
      <c r="B12" t="s">
        <v>8</v>
      </c>
      <c r="C12" s="19"/>
      <c r="D12" s="3">
        <f t="shared" si="0"/>
        <v>-1215506.25</v>
      </c>
      <c r="E12" s="9"/>
      <c r="F12" s="9"/>
      <c r="G12" s="9"/>
      <c r="H12" s="8"/>
      <c r="I12" s="8"/>
      <c r="J12" s="8"/>
      <c r="K12" s="8"/>
      <c r="L12" s="8"/>
      <c r="M12" s="8"/>
    </row>
    <row r="13" spans="1:13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x14ac:dyDescent="0.2">
      <c r="A14" s="19"/>
      <c r="B14" t="s">
        <v>9</v>
      </c>
      <c r="C14" s="19"/>
      <c r="D14" s="3">
        <f>NPV(D3,D8:D12)</f>
        <v>-4150591.2723298823</v>
      </c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ht="17" thickBot="1" x14ac:dyDescent="0.25">
      <c r="A17" s="8"/>
      <c r="B17" s="6" t="s">
        <v>10</v>
      </c>
      <c r="C17" s="8"/>
      <c r="D17" s="8"/>
      <c r="E17" s="8"/>
      <c r="F17" s="7" t="s">
        <v>4</v>
      </c>
      <c r="G17" s="7" t="s">
        <v>5</v>
      </c>
      <c r="H17" s="7" t="s">
        <v>6</v>
      </c>
      <c r="I17" s="7" t="s">
        <v>7</v>
      </c>
      <c r="J17" s="7" t="s">
        <v>8</v>
      </c>
      <c r="K17" s="17"/>
      <c r="L17" s="7" t="s">
        <v>15</v>
      </c>
      <c r="M17" s="8"/>
    </row>
    <row r="18" spans="1:13" ht="17" thickBot="1" x14ac:dyDescent="0.25">
      <c r="A18" s="8"/>
      <c r="B18" s="4" t="s">
        <v>11</v>
      </c>
      <c r="C18" s="8"/>
      <c r="D18" s="8"/>
      <c r="E18" s="8"/>
      <c r="F18" s="3">
        <f>SUM(D8:D12)/5</f>
        <v>-1105126.25</v>
      </c>
      <c r="G18" s="3">
        <f>F18</f>
        <v>-1105126.25</v>
      </c>
      <c r="H18" s="3">
        <f t="shared" ref="H18:J18" si="1">G18</f>
        <v>-1105126.25</v>
      </c>
      <c r="I18" s="3">
        <f t="shared" si="1"/>
        <v>-1105126.25</v>
      </c>
      <c r="J18" s="3">
        <f t="shared" si="1"/>
        <v>-1105126.25</v>
      </c>
      <c r="K18" s="9"/>
      <c r="L18" s="11">
        <f>SUM(F18:J18)</f>
        <v>-5525631.25</v>
      </c>
      <c r="M18" s="8"/>
    </row>
    <row r="19" spans="1:13" x14ac:dyDescent="0.2">
      <c r="A19" s="8"/>
      <c r="B19" s="8"/>
      <c r="C19" s="8"/>
      <c r="D19" s="8"/>
      <c r="E19" s="8"/>
      <c r="F19" s="9"/>
      <c r="G19" s="9"/>
      <c r="H19" s="9"/>
      <c r="I19" s="9"/>
      <c r="J19" s="9"/>
      <c r="K19" s="9"/>
      <c r="L19" s="9"/>
      <c r="M19" s="8"/>
    </row>
    <row r="20" spans="1:13" x14ac:dyDescent="0.2">
      <c r="A20" s="8"/>
      <c r="B20" s="4" t="s">
        <v>12</v>
      </c>
      <c r="C20" s="8"/>
      <c r="D20" s="8"/>
      <c r="E20" s="8"/>
      <c r="F20" s="9"/>
      <c r="G20" s="9"/>
      <c r="H20" s="9"/>
      <c r="I20" s="9"/>
      <c r="J20" s="9"/>
      <c r="K20" s="9"/>
      <c r="L20" s="9"/>
      <c r="M20" s="8"/>
    </row>
    <row r="21" spans="1:13" x14ac:dyDescent="0.2">
      <c r="A21" s="8"/>
      <c r="B21" t="s">
        <v>14</v>
      </c>
      <c r="C21" s="8"/>
      <c r="D21" s="8"/>
      <c r="E21" s="8"/>
      <c r="F21" s="3">
        <f>F18-D8</f>
        <v>-105126.25</v>
      </c>
      <c r="G21" s="3">
        <f>F21+G18-G24</f>
        <v>-160252.5</v>
      </c>
      <c r="H21" s="3">
        <f t="shared" ref="H21:J21" si="2">G21+H18-H24</f>
        <v>-162878.75</v>
      </c>
      <c r="I21" s="3">
        <f t="shared" si="2"/>
        <v>-110380</v>
      </c>
      <c r="J21" s="3">
        <f t="shared" si="2"/>
        <v>0</v>
      </c>
      <c r="K21" s="9"/>
      <c r="L21" s="9"/>
      <c r="M21" s="8"/>
    </row>
    <row r="22" spans="1:13" x14ac:dyDescent="0.2">
      <c r="A22" s="8"/>
      <c r="B22" s="8"/>
      <c r="C22" s="8"/>
      <c r="D22" s="8"/>
      <c r="E22" s="8"/>
      <c r="F22" s="9"/>
      <c r="G22" s="9"/>
      <c r="H22" s="9"/>
      <c r="I22" s="9"/>
      <c r="J22" s="9"/>
      <c r="K22" s="9"/>
      <c r="L22" s="9"/>
      <c r="M22" s="8"/>
    </row>
    <row r="23" spans="1:13" ht="17" thickBot="1" x14ac:dyDescent="0.25">
      <c r="A23" s="8"/>
      <c r="B23" s="8"/>
      <c r="C23" s="8"/>
      <c r="D23" s="8"/>
      <c r="E23" s="8"/>
      <c r="F23" s="7" t="s">
        <v>4</v>
      </c>
      <c r="G23" s="7" t="s">
        <v>5</v>
      </c>
      <c r="H23" s="7" t="s">
        <v>6</v>
      </c>
      <c r="I23" s="7" t="s">
        <v>7</v>
      </c>
      <c r="J23" s="7" t="s">
        <v>8</v>
      </c>
      <c r="K23" s="9"/>
      <c r="L23" s="9"/>
      <c r="M23" s="8"/>
    </row>
    <row r="24" spans="1:13" ht="17" thickBot="1" x14ac:dyDescent="0.25">
      <c r="A24" s="8"/>
      <c r="B24" s="4" t="s">
        <v>13</v>
      </c>
      <c r="C24" s="8"/>
      <c r="D24" s="8"/>
      <c r="E24" s="8"/>
      <c r="F24" s="3">
        <f>D8</f>
        <v>-1000000</v>
      </c>
      <c r="G24" s="3">
        <f>D9</f>
        <v>-1050000</v>
      </c>
      <c r="H24" s="3">
        <f>D10</f>
        <v>-1102500</v>
      </c>
      <c r="I24" s="3">
        <f>D11</f>
        <v>-1157625</v>
      </c>
      <c r="J24" s="3">
        <f>D12</f>
        <v>-1215506.25</v>
      </c>
      <c r="K24" s="9"/>
      <c r="L24" s="11">
        <f>SUM(F24:J24)</f>
        <v>-5525631.25</v>
      </c>
      <c r="M24" s="8"/>
    </row>
    <row r="25" spans="1:13" x14ac:dyDescent="0.2">
      <c r="A25" s="8"/>
      <c r="B25" s="8"/>
      <c r="C25" s="8"/>
      <c r="D25" s="8"/>
      <c r="E25" s="8"/>
      <c r="F25" s="9"/>
      <c r="G25" s="9"/>
      <c r="H25" s="9"/>
      <c r="I25" s="9"/>
      <c r="J25" s="9"/>
      <c r="K25" s="9"/>
      <c r="L25" s="9"/>
      <c r="M25" s="8"/>
    </row>
    <row r="26" spans="1:13" x14ac:dyDescent="0.2">
      <c r="A26" s="14"/>
      <c r="B26" s="14"/>
      <c r="C26" s="14"/>
      <c r="D26" s="14"/>
      <c r="E26" s="14"/>
      <c r="F26" s="15"/>
      <c r="G26" s="15"/>
      <c r="H26" s="15"/>
      <c r="I26" s="15"/>
      <c r="J26" s="15"/>
      <c r="K26" s="15"/>
      <c r="L26" s="15"/>
      <c r="M26" s="14"/>
    </row>
    <row r="27" spans="1:13" x14ac:dyDescent="0.2">
      <c r="A27" s="14"/>
      <c r="B27" s="6" t="s">
        <v>16</v>
      </c>
      <c r="C27" s="14"/>
      <c r="D27" s="14"/>
      <c r="E27" s="14"/>
      <c r="F27" s="7" t="s">
        <v>4</v>
      </c>
      <c r="G27" s="7" t="s">
        <v>5</v>
      </c>
      <c r="H27" s="7" t="s">
        <v>6</v>
      </c>
      <c r="I27" s="7" t="s">
        <v>7</v>
      </c>
      <c r="J27" s="7" t="s">
        <v>8</v>
      </c>
      <c r="K27" s="16"/>
      <c r="L27" s="16"/>
      <c r="M27" s="14"/>
    </row>
    <row r="28" spans="1:13" x14ac:dyDescent="0.2">
      <c r="A28" s="14"/>
      <c r="B28" s="4" t="s">
        <v>17</v>
      </c>
      <c r="C28" s="14"/>
      <c r="D28" s="15"/>
      <c r="E28" s="14"/>
      <c r="K28" s="14"/>
      <c r="L28" s="14"/>
      <c r="M28" s="14"/>
    </row>
    <row r="29" spans="1:13" x14ac:dyDescent="0.2">
      <c r="A29" s="14"/>
      <c r="B29" t="s">
        <v>18</v>
      </c>
      <c r="C29" s="14"/>
      <c r="D29" s="14"/>
      <c r="E29" s="14"/>
      <c r="F29" s="3">
        <f>-D14</f>
        <v>4150591.2723298823</v>
      </c>
      <c r="G29" s="3">
        <f>F31</f>
        <v>3320473.017863906</v>
      </c>
      <c r="H29" s="3">
        <f t="shared" ref="H29:J29" si="3">G31</f>
        <v>2490354.7633979293</v>
      </c>
      <c r="I29" s="3">
        <f t="shared" si="3"/>
        <v>1660236.5089319528</v>
      </c>
      <c r="J29" s="3">
        <f t="shared" si="3"/>
        <v>830118.25446597626</v>
      </c>
      <c r="K29" s="15"/>
      <c r="L29" s="15"/>
      <c r="M29" s="14"/>
    </row>
    <row r="30" spans="1:13" x14ac:dyDescent="0.2">
      <c r="A30" s="14"/>
      <c r="B30" t="s">
        <v>19</v>
      </c>
      <c r="C30" s="14"/>
      <c r="D30" s="14"/>
      <c r="E30" s="14"/>
      <c r="F30" s="3">
        <f>-F29/5</f>
        <v>-830118.2544659765</v>
      </c>
      <c r="G30" s="3">
        <f>F30</f>
        <v>-830118.2544659765</v>
      </c>
      <c r="H30" s="3">
        <f t="shared" ref="H30:J30" si="4">G30</f>
        <v>-830118.2544659765</v>
      </c>
      <c r="I30" s="3">
        <f t="shared" si="4"/>
        <v>-830118.2544659765</v>
      </c>
      <c r="J30" s="3">
        <f t="shared" si="4"/>
        <v>-830118.2544659765</v>
      </c>
      <c r="K30" s="15"/>
      <c r="L30" s="15"/>
      <c r="M30" s="14"/>
    </row>
    <row r="31" spans="1:13" ht="17" thickBot="1" x14ac:dyDescent="0.25">
      <c r="A31" s="14"/>
      <c r="B31" t="s">
        <v>20</v>
      </c>
      <c r="C31" s="14"/>
      <c r="D31" s="14"/>
      <c r="E31" s="14"/>
      <c r="F31" s="12">
        <f>SUM(F29:F30)</f>
        <v>3320473.017863906</v>
      </c>
      <c r="G31" s="12">
        <f>SUM(G29:G30)</f>
        <v>2490354.7633979293</v>
      </c>
      <c r="H31" s="12">
        <f t="shared" ref="H31:J31" si="5">SUM(H29:H30)</f>
        <v>1660236.5089319528</v>
      </c>
      <c r="I31" s="12">
        <f t="shared" si="5"/>
        <v>830118.25446597626</v>
      </c>
      <c r="J31" s="12">
        <f t="shared" si="5"/>
        <v>0</v>
      </c>
      <c r="K31" s="18"/>
      <c r="L31" s="15"/>
      <c r="M31" s="14"/>
    </row>
    <row r="32" spans="1:13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pans="1:14" x14ac:dyDescent="0.2">
      <c r="A33" s="14"/>
      <c r="B33" s="4" t="s">
        <v>21</v>
      </c>
      <c r="C33" s="14"/>
      <c r="D33" s="14"/>
      <c r="E33" s="14"/>
      <c r="K33" s="14"/>
      <c r="L33" s="14"/>
      <c r="M33" s="14"/>
    </row>
    <row r="34" spans="1:14" x14ac:dyDescent="0.2">
      <c r="A34" s="14"/>
      <c r="B34" t="s">
        <v>18</v>
      </c>
      <c r="C34" s="14"/>
      <c r="D34" s="14"/>
      <c r="E34" s="14"/>
      <c r="F34" s="3">
        <f>D14</f>
        <v>-4150591.2723298823</v>
      </c>
      <c r="G34" s="3">
        <f>F37</f>
        <v>-3565650.3995628702</v>
      </c>
      <c r="H34" s="3">
        <f t="shared" ref="H34:J34" si="6">G37</f>
        <v>-2872215.4395191572</v>
      </c>
      <c r="I34" s="3">
        <f t="shared" si="6"/>
        <v>-2056936.9834710727</v>
      </c>
      <c r="J34" s="3">
        <f t="shared" si="6"/>
        <v>-1105005.6818181798</v>
      </c>
      <c r="K34" s="15"/>
      <c r="L34" s="14"/>
      <c r="M34" s="14"/>
    </row>
    <row r="35" spans="1:14" x14ac:dyDescent="0.2">
      <c r="A35" s="14"/>
      <c r="B35" t="s">
        <v>22</v>
      </c>
      <c r="C35" s="14"/>
      <c r="D35" s="14"/>
      <c r="E35" s="14"/>
      <c r="F35" s="3">
        <f>F34*$D$3</f>
        <v>-415059.12723298825</v>
      </c>
      <c r="G35" s="3">
        <f>G34*$D$3</f>
        <v>-356565.03995628702</v>
      </c>
      <c r="H35" s="3">
        <f t="shared" ref="H35:J35" si="7">H34*$D$3</f>
        <v>-287221.54395191575</v>
      </c>
      <c r="I35" s="3">
        <f t="shared" si="7"/>
        <v>-205693.69834710727</v>
      </c>
      <c r="J35" s="3">
        <f t="shared" si="7"/>
        <v>-110500.56818181799</v>
      </c>
      <c r="K35" s="15"/>
      <c r="L35" s="14"/>
      <c r="M35" s="14"/>
      <c r="N35" s="3"/>
    </row>
    <row r="36" spans="1:14" x14ac:dyDescent="0.2">
      <c r="A36" s="14"/>
      <c r="B36" s="13" t="s">
        <v>23</v>
      </c>
      <c r="C36" s="14"/>
      <c r="D36" s="14"/>
      <c r="E36" s="14"/>
      <c r="F36" s="3">
        <f>-D8</f>
        <v>1000000</v>
      </c>
      <c r="G36" s="3">
        <f>-G24</f>
        <v>1050000</v>
      </c>
      <c r="H36" s="3">
        <f t="shared" ref="H36:J36" si="8">-H24</f>
        <v>1102500</v>
      </c>
      <c r="I36" s="3">
        <f t="shared" si="8"/>
        <v>1157625</v>
      </c>
      <c r="J36" s="3">
        <f t="shared" si="8"/>
        <v>1215506.25</v>
      </c>
      <c r="K36" s="15"/>
      <c r="L36" s="14"/>
      <c r="M36" s="14"/>
    </row>
    <row r="37" spans="1:14" ht="17" thickBot="1" x14ac:dyDescent="0.25">
      <c r="A37" s="14"/>
      <c r="B37" t="s">
        <v>20</v>
      </c>
      <c r="C37" s="14"/>
      <c r="D37" s="14"/>
      <c r="E37" s="14"/>
      <c r="F37" s="12">
        <f>SUM(F34:F36)</f>
        <v>-3565650.3995628702</v>
      </c>
      <c r="G37" s="12">
        <f>SUM(G34:G36)</f>
        <v>-2872215.4395191572</v>
      </c>
      <c r="H37" s="12">
        <f t="shared" ref="H37:J37" si="9">SUM(H34:H36)</f>
        <v>-2056936.9834710727</v>
      </c>
      <c r="I37" s="12">
        <f t="shared" si="9"/>
        <v>-1105005.6818181798</v>
      </c>
      <c r="J37" s="12">
        <f t="shared" si="9"/>
        <v>2.3283064365386963E-9</v>
      </c>
      <c r="K37" s="18"/>
      <c r="L37" s="14"/>
      <c r="M37" s="14"/>
    </row>
    <row r="38" spans="1:14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spans="1:14" x14ac:dyDescent="0.2">
      <c r="A39" s="14"/>
      <c r="B39" s="14"/>
      <c r="C39" s="14"/>
      <c r="D39" s="14"/>
      <c r="E39" s="14"/>
      <c r="F39" s="7" t="s">
        <v>4</v>
      </c>
      <c r="G39" s="7" t="s">
        <v>5</v>
      </c>
      <c r="H39" s="7" t="s">
        <v>6</v>
      </c>
      <c r="I39" s="7" t="s">
        <v>7</v>
      </c>
      <c r="J39" s="7" t="s">
        <v>8</v>
      </c>
      <c r="K39" s="16"/>
      <c r="L39" s="7" t="s">
        <v>15</v>
      </c>
      <c r="M39" s="14"/>
    </row>
    <row r="40" spans="1:14" x14ac:dyDescent="0.2">
      <c r="A40" s="14"/>
      <c r="B40" s="4" t="s">
        <v>11</v>
      </c>
      <c r="C40" s="14"/>
      <c r="D40" s="14"/>
      <c r="E40" s="14"/>
      <c r="K40" s="14"/>
      <c r="M40" s="14"/>
    </row>
    <row r="41" spans="1:14" x14ac:dyDescent="0.2">
      <c r="A41" s="14"/>
      <c r="B41" t="s">
        <v>25</v>
      </c>
      <c r="C41" s="14"/>
      <c r="D41" s="14"/>
      <c r="E41" s="14"/>
      <c r="F41" s="3">
        <f>F30</f>
        <v>-830118.2544659765</v>
      </c>
      <c r="G41" s="3">
        <f t="shared" ref="G41:J41" si="10">G30</f>
        <v>-830118.2544659765</v>
      </c>
      <c r="H41" s="3">
        <f t="shared" si="10"/>
        <v>-830118.2544659765</v>
      </c>
      <c r="I41" s="3">
        <f t="shared" si="10"/>
        <v>-830118.2544659765</v>
      </c>
      <c r="J41" s="3">
        <f t="shared" si="10"/>
        <v>-830118.2544659765</v>
      </c>
      <c r="K41" s="15"/>
      <c r="L41" s="3">
        <f>SUM(F41:J41)</f>
        <v>-4150591.2723298827</v>
      </c>
      <c r="M41" s="14"/>
    </row>
    <row r="42" spans="1:14" x14ac:dyDescent="0.2">
      <c r="A42" s="14"/>
      <c r="B42" t="s">
        <v>22</v>
      </c>
      <c r="C42" s="14"/>
      <c r="D42" s="14"/>
      <c r="E42" s="14"/>
      <c r="F42" s="3">
        <f>F35</f>
        <v>-415059.12723298825</v>
      </c>
      <c r="G42" s="3">
        <f t="shared" ref="G42:J42" si="11">G35</f>
        <v>-356565.03995628702</v>
      </c>
      <c r="H42" s="3">
        <f t="shared" si="11"/>
        <v>-287221.54395191575</v>
      </c>
      <c r="I42" s="3">
        <f t="shared" si="11"/>
        <v>-205693.69834710727</v>
      </c>
      <c r="J42" s="3">
        <f t="shared" si="11"/>
        <v>-110500.56818181799</v>
      </c>
      <c r="K42" s="15"/>
      <c r="L42" s="3">
        <f>SUM(F42:J42)</f>
        <v>-1375039.9776701161</v>
      </c>
      <c r="M42" s="14"/>
    </row>
    <row r="43" spans="1:14" ht="17" thickBot="1" x14ac:dyDescent="0.25">
      <c r="A43" s="14"/>
      <c r="C43" s="14"/>
      <c r="D43" s="14"/>
      <c r="E43" s="14"/>
      <c r="F43" s="12">
        <f>SUM(F41:F42)</f>
        <v>-1245177.3816989646</v>
      </c>
      <c r="G43" s="12">
        <f t="shared" ref="G43:L43" si="12">SUM(G41:G42)</f>
        <v>-1186683.2944222635</v>
      </c>
      <c r="H43" s="12">
        <f t="shared" si="12"/>
        <v>-1117339.7984178923</v>
      </c>
      <c r="I43" s="12">
        <f t="shared" si="12"/>
        <v>-1035811.9528130838</v>
      </c>
      <c r="J43" s="12">
        <f t="shared" si="12"/>
        <v>-940618.8226477945</v>
      </c>
      <c r="K43" s="18"/>
      <c r="L43" s="12">
        <f t="shared" si="12"/>
        <v>-5525631.2499999991</v>
      </c>
      <c r="M43" s="14"/>
    </row>
    <row r="44" spans="1:14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4" x14ac:dyDescent="0.2">
      <c r="A45" s="14"/>
      <c r="B45" s="4" t="s">
        <v>26</v>
      </c>
      <c r="C45" s="14"/>
      <c r="D45" s="14"/>
      <c r="E45" s="14"/>
      <c r="K45" s="14"/>
      <c r="L45" s="14"/>
      <c r="M45" s="14"/>
    </row>
    <row r="46" spans="1:14" x14ac:dyDescent="0.2">
      <c r="A46" s="14"/>
      <c r="B46" t="s">
        <v>27</v>
      </c>
      <c r="C46" s="14"/>
      <c r="D46" s="14"/>
      <c r="E46" s="14"/>
      <c r="F46" s="3">
        <f>F31</f>
        <v>3320473.017863906</v>
      </c>
      <c r="G46" s="3">
        <f t="shared" ref="G46:J46" si="13">G31</f>
        <v>2490354.7633979293</v>
      </c>
      <c r="H46" s="3">
        <f t="shared" si="13"/>
        <v>1660236.5089319528</v>
      </c>
      <c r="I46" s="3">
        <f t="shared" si="13"/>
        <v>830118.25446597626</v>
      </c>
      <c r="J46" s="3">
        <f t="shared" si="13"/>
        <v>0</v>
      </c>
      <c r="K46" s="14"/>
      <c r="L46" s="14"/>
      <c r="M46" s="14"/>
    </row>
    <row r="47" spans="1:14" x14ac:dyDescent="0.2">
      <c r="A47" s="14"/>
      <c r="B47" t="s">
        <v>21</v>
      </c>
      <c r="C47" s="14"/>
      <c r="D47" s="14"/>
      <c r="E47" s="14"/>
      <c r="F47" s="3">
        <f>F37</f>
        <v>-3565650.3995628702</v>
      </c>
      <c r="G47" s="3">
        <f t="shared" ref="G47:J47" si="14">G37</f>
        <v>-2872215.4395191572</v>
      </c>
      <c r="H47" s="3">
        <f t="shared" si="14"/>
        <v>-2056936.9834710727</v>
      </c>
      <c r="I47" s="3">
        <f t="shared" si="14"/>
        <v>-1105005.6818181798</v>
      </c>
      <c r="J47" s="3">
        <f t="shared" si="14"/>
        <v>2.3283064365386963E-9</v>
      </c>
      <c r="K47" s="14"/>
      <c r="L47" s="14"/>
      <c r="M47" s="14"/>
    </row>
    <row r="48" spans="1:14" ht="17" thickBo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 ht="17" thickBot="1" x14ac:dyDescent="0.25">
      <c r="A49" s="14"/>
      <c r="B49" s="4" t="s">
        <v>13</v>
      </c>
      <c r="C49" s="14"/>
      <c r="D49" s="14"/>
      <c r="E49" s="14"/>
      <c r="F49" s="3">
        <f>F24</f>
        <v>-1000000</v>
      </c>
      <c r="G49" s="3">
        <f t="shared" ref="G49:J49" si="15">G24</f>
        <v>-1050000</v>
      </c>
      <c r="H49" s="3">
        <f t="shared" si="15"/>
        <v>-1102500</v>
      </c>
      <c r="I49" s="3">
        <f t="shared" si="15"/>
        <v>-1157625</v>
      </c>
      <c r="J49" s="3">
        <f t="shared" si="15"/>
        <v>-1215506.25</v>
      </c>
      <c r="K49" s="15"/>
      <c r="L49" s="11">
        <f>SUM(F49:J49)</f>
        <v>-5525631.25</v>
      </c>
      <c r="M49" s="14"/>
    </row>
    <row r="50" spans="1:13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Beech</dc:creator>
  <cp:lastModifiedBy>Greg Beech</cp:lastModifiedBy>
  <dcterms:created xsi:type="dcterms:W3CDTF">2019-10-30T10:19:30Z</dcterms:created>
  <dcterms:modified xsi:type="dcterms:W3CDTF">2019-10-31T10:16:14Z</dcterms:modified>
</cp:coreProperties>
</file>